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0" activeTab="0"/>
  </bookViews>
  <sheets>
    <sheet name="Reloj hora solar verdadera" sheetId="1" r:id="rId1"/>
    <sheet name="Reloj hora oficial" sheetId="2" r:id="rId2"/>
    <sheet name="Analema" sheetId="3" r:id="rId3"/>
  </sheets>
  <definedNames/>
  <calcPr fullCalcOnLoad="1"/>
</workbook>
</file>

<file path=xl/sharedStrings.xml><?xml version="1.0" encoding="utf-8"?>
<sst xmlns="http://schemas.openxmlformats.org/spreadsheetml/2006/main" count="121" uniqueCount="64">
  <si>
    <t>DATOS</t>
  </si>
  <si>
    <t>grados</t>
  </si>
  <si>
    <t>minutos</t>
  </si>
  <si>
    <t>decimal</t>
  </si>
  <si>
    <t>LATITUD:</t>
  </si>
  <si>
    <t>LONGITUD:</t>
  </si>
  <si>
    <t>SEMIEJE MAYOR</t>
  </si>
  <si>
    <t>cm</t>
  </si>
  <si>
    <t>SEMIEJE MENOR</t>
  </si>
  <si>
    <t>Cambiar solamente latitud, longitud y semieje mayor</t>
  </si>
  <si>
    <t>COORDENADAS HORA SOLAR VERDADERA</t>
  </si>
  <si>
    <t>HORA</t>
  </si>
  <si>
    <t>ANGULO</t>
  </si>
  <si>
    <t>X</t>
  </si>
  <si>
    <t>Y</t>
  </si>
  <si>
    <t>FOCO1</t>
  </si>
  <si>
    <t>FOCO2</t>
  </si>
  <si>
    <t>COORDENADAS DE LA HORA OFICIAL</t>
  </si>
  <si>
    <t>Desfase:</t>
  </si>
  <si>
    <t>CÁLCULOS PARA LA ANALEMA</t>
  </si>
  <si>
    <t>COORDENADAS DE LA ANALEMA</t>
  </si>
  <si>
    <t>FECHA</t>
  </si>
  <si>
    <t>EC. TIEMPO</t>
  </si>
  <si>
    <t>DECLINACIÓN</t>
  </si>
  <si>
    <t>MIN</t>
  </si>
  <si>
    <t>SEG</t>
  </si>
  <si>
    <t>T</t>
  </si>
  <si>
    <t>GRA</t>
  </si>
  <si>
    <t>ENERO, 1</t>
  </si>
  <si>
    <t>ENERO, 10</t>
  </si>
  <si>
    <t>ENERO, 20</t>
  </si>
  <si>
    <t>FEBRERO,1</t>
  </si>
  <si>
    <t>FEBRERO, 10</t>
  </si>
  <si>
    <t>FEBRERO, 20</t>
  </si>
  <si>
    <t>MARZO,1</t>
  </si>
  <si>
    <t>MARZO, 10</t>
  </si>
  <si>
    <t>MARZO, 20</t>
  </si>
  <si>
    <t>ABRIL, 1</t>
  </si>
  <si>
    <t>ABRIL, 10</t>
  </si>
  <si>
    <t>ABRIL, 20</t>
  </si>
  <si>
    <t>MAYO,1</t>
  </si>
  <si>
    <t>MAYO, 10</t>
  </si>
  <si>
    <t>MAYO, 20</t>
  </si>
  <si>
    <t>JUNIO, 1</t>
  </si>
  <si>
    <t>JUNIO, 10</t>
  </si>
  <si>
    <t>JUNIO, 20</t>
  </si>
  <si>
    <t>JULIO, 1</t>
  </si>
  <si>
    <t>JULIO, 10</t>
  </si>
  <si>
    <t>JULIO, 20</t>
  </si>
  <si>
    <t>AGOSTO, 1</t>
  </si>
  <si>
    <t>AGOSTO, 10</t>
  </si>
  <si>
    <t>AGOSTO, 20</t>
  </si>
  <si>
    <t>SEPTIEMBRE, 1</t>
  </si>
  <si>
    <t>SEPTIEMBRE, 10</t>
  </si>
  <si>
    <t>SEPTIEMBRE, 20</t>
  </si>
  <si>
    <t>OCTUBRE,1</t>
  </si>
  <si>
    <t>OCTUBRE, 10</t>
  </si>
  <si>
    <t>OCTUBRE, 20</t>
  </si>
  <si>
    <t>NOVIEMBRE, 1</t>
  </si>
  <si>
    <t>NOVIEMBRE, 10</t>
  </si>
  <si>
    <t>NOVIEMBRE, 20</t>
  </si>
  <si>
    <t>DICIEMBRE, 1</t>
  </si>
  <si>
    <t>DICIEMBRE, 10</t>
  </si>
  <si>
    <t>DICIEMBRE, 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</si>
</sst>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14">
    <font>
      <sz val="10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7"/>
      <color indexed="63"/>
      <name val="Arial"/>
      <family val="2"/>
    </font>
    <font>
      <sz val="12"/>
      <color indexed="63"/>
      <name val="Arial"/>
      <family val="2"/>
    </font>
    <font>
      <b/>
      <sz val="10"/>
      <color indexed="8"/>
      <name val="Arial"/>
      <family val="2"/>
    </font>
    <font>
      <b/>
      <sz val="16.75"/>
      <color indexed="63"/>
      <name val="Arial"/>
      <family val="2"/>
    </font>
    <font>
      <sz val="14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2" xfId="0" applyFont="1" applyFill="1" applyBorder="1" applyAlignment="1">
      <alignment/>
    </xf>
    <xf numFmtId="0" fontId="4" fillId="4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164" fontId="4" fillId="4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/>
    </xf>
    <xf numFmtId="164" fontId="2" fillId="4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0" fillId="6" borderId="0" xfId="0" applyFont="1" applyFill="1" applyAlignment="1">
      <alignment/>
    </xf>
    <xf numFmtId="165" fontId="0" fillId="6" borderId="0" xfId="0" applyNumberFormat="1" applyFill="1" applyAlignment="1">
      <alignment/>
    </xf>
    <xf numFmtId="0" fontId="6" fillId="5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/>
    </xf>
    <xf numFmtId="164" fontId="5" fillId="6" borderId="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6" borderId="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4" xfId="0" applyFill="1" applyBorder="1" applyAlignment="1">
      <alignment/>
    </xf>
    <xf numFmtId="0" fontId="0" fillId="0" borderId="16" xfId="0" applyFont="1" applyBorder="1" applyAlignment="1">
      <alignment/>
    </xf>
    <xf numFmtId="2" fontId="2" fillId="7" borderId="4" xfId="0" applyNumberFormat="1" applyFont="1" applyFill="1" applyBorder="1" applyAlignment="1">
      <alignment horizontal="center"/>
    </xf>
    <xf numFmtId="2" fontId="2" fillId="7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6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5" borderId="21" xfId="0" applyFill="1" applyBorder="1" applyAlignment="1">
      <alignment/>
    </xf>
    <xf numFmtId="0" fontId="0" fillId="0" borderId="23" xfId="0" applyFont="1" applyBorder="1" applyAlignment="1">
      <alignment/>
    </xf>
    <xf numFmtId="2" fontId="2" fillId="7" borderId="21" xfId="0" applyNumberFormat="1" applyFont="1" applyFill="1" applyBorder="1" applyAlignment="1">
      <alignment horizontal="center"/>
    </xf>
    <xf numFmtId="2" fontId="2" fillId="7" borderId="24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6" borderId="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5" borderId="6" xfId="0" applyFill="1" applyBorder="1" applyAlignment="1">
      <alignment/>
    </xf>
    <xf numFmtId="0" fontId="0" fillId="0" borderId="29" xfId="0" applyFont="1" applyFill="1" applyBorder="1" applyAlignment="1">
      <alignment/>
    </xf>
    <xf numFmtId="2" fontId="2" fillId="7" borderId="6" xfId="0" applyNumberFormat="1" applyFont="1" applyFill="1" applyBorder="1" applyAlignment="1">
      <alignment horizontal="center"/>
    </xf>
    <xf numFmtId="2" fontId="2" fillId="7" borderId="30" xfId="0" applyNumberFormat="1" applyFont="1" applyFill="1" applyBorder="1" applyAlignment="1">
      <alignment horizontal="center"/>
    </xf>
    <xf numFmtId="2" fontId="2" fillId="7" borderId="31" xfId="0" applyNumberFormat="1" applyFont="1" applyFill="1" applyBorder="1" applyAlignment="1">
      <alignment horizontal="center"/>
    </xf>
    <xf numFmtId="2" fontId="2" fillId="7" borderId="32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7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7" borderId="6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HORA SOLAR VERDADERA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'Reloj hora solar verdadera'!$C$10:$C$26</c:f>
              <c:numCache/>
            </c:numRef>
          </c:xVal>
          <c:yVal>
            <c:numRef>
              <c:f>'Reloj hora solar verdadera'!$D$10:$D$26</c:f>
              <c:numCache/>
            </c:numRef>
          </c:yVal>
          <c:smooth val="1"/>
        </c:ser>
        <c:axId val="13750892"/>
        <c:axId val="56649165"/>
      </c:scatterChart>
      <c:valAx>
        <c:axId val="1375089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defRPr>
            </a:pPr>
          </a:p>
        </c:txPr>
        <c:crossAx val="56649165"/>
        <c:crosses val="autoZero"/>
        <c:crossBetween val="midCat"/>
        <c:dispUnits/>
      </c:valAx>
      <c:valAx>
        <c:axId val="5664916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defRPr>
            </a:pPr>
          </a:p>
        </c:txPr>
        <c:crossAx val="13750892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HORA OFICIAL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'Reloj hora oficial'!$C$9:$C$25</c:f>
              <c:numCache/>
            </c:numRef>
          </c:xVal>
          <c:yVal>
            <c:numRef>
              <c:f>'Reloj hora oficial'!$D$9:$D$25</c:f>
              <c:numCache/>
            </c:numRef>
          </c:yVal>
          <c:smooth val="1"/>
        </c:ser>
        <c:axId val="40080438"/>
        <c:axId val="25179623"/>
      </c:scatterChart>
      <c:valAx>
        <c:axId val="4008043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defRPr>
            </a:pPr>
          </a:p>
        </c:txPr>
        <c:crossAx val="25179623"/>
        <c:crosses val="autoZero"/>
        <c:crossBetween val="midCat"/>
        <c:dispUnits/>
      </c:valAx>
      <c:valAx>
        <c:axId val="2517962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defRPr>
            </a:pPr>
          </a:p>
        </c:txPr>
        <c:crossAx val="40080438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Analema!$J$5:$J$41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Analema!$K$5:$K$41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25290016"/>
        <c:axId val="26283553"/>
      </c:scatterChart>
      <c:valAx>
        <c:axId val="25290016"/>
        <c:scaling>
          <c:orientation val="minMax"/>
          <c:max val="40"/>
          <c:min val="-4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defRPr>
            </a:pPr>
          </a:p>
        </c:txPr>
        <c:crossAx val="26283553"/>
        <c:crosses val="autoZero"/>
        <c:crossBetween val="midCat"/>
        <c:dispUnits/>
        <c:majorUnit val="10"/>
        <c:minorUnit val="5"/>
      </c:valAx>
      <c:valAx>
        <c:axId val="26283553"/>
        <c:scaling>
          <c:orientation val="minMax"/>
          <c:max val="130"/>
          <c:min val="-1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defRPr>
            </a:pPr>
          </a:p>
        </c:txPr>
        <c:crossAx val="25290016"/>
        <c:crosses val="autoZero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123825</xdr:rowOff>
    </xdr:from>
    <xdr:to>
      <xdr:col>13</xdr:col>
      <xdr:colOff>695325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3543300" y="123825"/>
        <a:ext cx="77724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142875</xdr:rowOff>
    </xdr:from>
    <xdr:to>
      <xdr:col>13</xdr:col>
      <xdr:colOff>742950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3581400" y="142875"/>
        <a:ext cx="77628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85725</xdr:rowOff>
    </xdr:from>
    <xdr:to>
      <xdr:col>14</xdr:col>
      <xdr:colOff>400050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8886825" y="314325"/>
        <a:ext cx="24479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D3" sqref="D3"/>
    </sheetView>
  </sheetViews>
  <sheetFormatPr defaultColWidth="11.421875" defaultRowHeight="12.75"/>
  <cols>
    <col min="1" max="1" width="18.7109375" style="0" customWidth="1"/>
    <col min="2" max="2" width="9.8515625" style="1" customWidth="1"/>
    <col min="3" max="3" width="11.00390625" style="1" customWidth="1"/>
    <col min="4" max="4" width="12.8515625" style="1" customWidth="1"/>
    <col min="5" max="5" width="13.140625" style="0" customWidth="1"/>
    <col min="6" max="6" width="13.7109375" style="0" customWidth="1"/>
  </cols>
  <sheetData>
    <row r="1" spans="1:4" ht="18">
      <c r="A1" s="2" t="s">
        <v>0</v>
      </c>
      <c r="B1" s="3" t="s">
        <v>1</v>
      </c>
      <c r="C1" s="3" t="s">
        <v>2</v>
      </c>
      <c r="D1" s="4" t="s">
        <v>3</v>
      </c>
    </row>
    <row r="2" spans="1:4" ht="12.75">
      <c r="A2" s="5" t="s">
        <v>4</v>
      </c>
      <c r="B2" s="6">
        <v>43</v>
      </c>
      <c r="C2" s="6">
        <v>33.46</v>
      </c>
      <c r="D2" s="7">
        <f>B2+C2/60</f>
        <v>43.55766666666667</v>
      </c>
    </row>
    <row r="3" spans="1:4" ht="12.75">
      <c r="A3" s="5" t="s">
        <v>5</v>
      </c>
      <c r="B3" s="6">
        <v>5</v>
      </c>
      <c r="C3" s="6">
        <v>55.72</v>
      </c>
      <c r="D3" s="7"/>
    </row>
    <row r="4" spans="1:3" ht="12.75">
      <c r="A4" s="8" t="s">
        <v>6</v>
      </c>
      <c r="B4" s="9">
        <v>400</v>
      </c>
      <c r="C4" s="10" t="s">
        <v>7</v>
      </c>
    </row>
    <row r="5" spans="1:3" ht="12.75">
      <c r="A5" s="11" t="s">
        <v>8</v>
      </c>
      <c r="B5" s="12">
        <f>B4*SIN(D2*2*PI()/360)</f>
        <v>275.63371871551453</v>
      </c>
      <c r="C5" s="13" t="s">
        <v>7</v>
      </c>
    </row>
    <row r="6" spans="1:3" ht="12.75">
      <c r="A6" s="14" t="s">
        <v>9</v>
      </c>
      <c r="B6" s="15"/>
      <c r="C6" s="16"/>
    </row>
    <row r="8" spans="1:4" ht="12.75">
      <c r="A8" s="80" t="s">
        <v>10</v>
      </c>
      <c r="B8" s="80"/>
      <c r="C8" s="80"/>
      <c r="D8" s="80"/>
    </row>
    <row r="9" spans="1:4" ht="12.75">
      <c r="A9" s="17" t="s">
        <v>11</v>
      </c>
      <c r="B9" s="17" t="s">
        <v>12</v>
      </c>
      <c r="C9" s="18" t="s">
        <v>13</v>
      </c>
      <c r="D9" s="18" t="s">
        <v>14</v>
      </c>
    </row>
    <row r="10" spans="1:4" ht="15">
      <c r="A10" s="19">
        <v>4</v>
      </c>
      <c r="B10" s="20">
        <v>210</v>
      </c>
      <c r="C10" s="21">
        <f aca="true" t="shared" si="0" ref="C10:C26">$B$4*COS(B10*PI()/180)</f>
        <v>-346.41016151377545</v>
      </c>
      <c r="D10" s="21">
        <f aca="true" t="shared" si="1" ref="D10:D26">$B$5*SIN(B10*PI()/180)</f>
        <v>-137.8168593577573</v>
      </c>
    </row>
    <row r="11" spans="1:4" ht="15">
      <c r="A11" s="19">
        <v>5</v>
      </c>
      <c r="B11" s="20">
        <v>195</v>
      </c>
      <c r="C11" s="21">
        <f t="shared" si="0"/>
        <v>-386.37033051562736</v>
      </c>
      <c r="D11" s="21">
        <f t="shared" si="1"/>
        <v>-71.33925587600616</v>
      </c>
    </row>
    <row r="12" spans="1:4" ht="15">
      <c r="A12" s="19">
        <v>6</v>
      </c>
      <c r="B12" s="20">
        <v>180</v>
      </c>
      <c r="C12" s="21">
        <f t="shared" si="0"/>
        <v>-400</v>
      </c>
      <c r="D12" s="21">
        <f t="shared" si="1"/>
        <v>3.376922246050298E-14</v>
      </c>
    </row>
    <row r="13" spans="1:4" ht="15">
      <c r="A13" s="19">
        <v>7</v>
      </c>
      <c r="B13" s="20">
        <v>165</v>
      </c>
      <c r="C13" s="21">
        <f t="shared" si="0"/>
        <v>-386.3703305156273</v>
      </c>
      <c r="D13" s="21">
        <f t="shared" si="1"/>
        <v>71.33925587600635</v>
      </c>
    </row>
    <row r="14" spans="1:4" ht="15">
      <c r="A14" s="19">
        <v>8</v>
      </c>
      <c r="B14" s="20">
        <v>150</v>
      </c>
      <c r="C14" s="21">
        <f t="shared" si="0"/>
        <v>-346.4101615137755</v>
      </c>
      <c r="D14" s="21">
        <f t="shared" si="1"/>
        <v>137.81685935775724</v>
      </c>
    </row>
    <row r="15" spans="1:4" ht="15">
      <c r="A15" s="19">
        <v>9</v>
      </c>
      <c r="B15" s="20">
        <v>135</v>
      </c>
      <c r="C15" s="21">
        <f t="shared" si="0"/>
        <v>-282.84271247461896</v>
      </c>
      <c r="D15" s="21">
        <f t="shared" si="1"/>
        <v>194.90247162740573</v>
      </c>
    </row>
    <row r="16" spans="1:4" ht="15">
      <c r="A16" s="19">
        <v>10</v>
      </c>
      <c r="B16" s="20">
        <v>120</v>
      </c>
      <c r="C16" s="21">
        <f t="shared" si="0"/>
        <v>-199.99999999999991</v>
      </c>
      <c r="D16" s="21">
        <f t="shared" si="1"/>
        <v>238.70580254720988</v>
      </c>
    </row>
    <row r="17" spans="1:4" ht="15">
      <c r="A17" s="19">
        <v>11</v>
      </c>
      <c r="B17" s="20">
        <v>105</v>
      </c>
      <c r="C17" s="21">
        <f t="shared" si="0"/>
        <v>-103.52761804100834</v>
      </c>
      <c r="D17" s="21">
        <f t="shared" si="1"/>
        <v>266.241727503412</v>
      </c>
    </row>
    <row r="18" spans="1:4" ht="15">
      <c r="A18" s="19">
        <v>12</v>
      </c>
      <c r="B18" s="20">
        <v>90</v>
      </c>
      <c r="C18" s="21">
        <f t="shared" si="0"/>
        <v>2.45029690981724E-14</v>
      </c>
      <c r="D18" s="21">
        <f t="shared" si="1"/>
        <v>275.63371871551453</v>
      </c>
    </row>
    <row r="19" spans="1:4" ht="15">
      <c r="A19" s="19">
        <v>13</v>
      </c>
      <c r="B19" s="20">
        <v>75</v>
      </c>
      <c r="C19" s="21">
        <f t="shared" si="0"/>
        <v>103.5276180410083</v>
      </c>
      <c r="D19" s="21">
        <f t="shared" si="1"/>
        <v>266.241727503412</v>
      </c>
    </row>
    <row r="20" spans="1:4" ht="15">
      <c r="A20" s="19">
        <v>14</v>
      </c>
      <c r="B20" s="20">
        <v>60</v>
      </c>
      <c r="C20" s="21">
        <f t="shared" si="0"/>
        <v>200.00000000000006</v>
      </c>
      <c r="D20" s="21">
        <f t="shared" si="1"/>
        <v>238.70580254720986</v>
      </c>
    </row>
    <row r="21" spans="1:4" ht="15">
      <c r="A21" s="19">
        <v>15</v>
      </c>
      <c r="B21" s="20">
        <v>45</v>
      </c>
      <c r="C21" s="21">
        <f t="shared" si="0"/>
        <v>282.842712474619</v>
      </c>
      <c r="D21" s="21">
        <f t="shared" si="1"/>
        <v>194.9024716274057</v>
      </c>
    </row>
    <row r="22" spans="1:4" ht="15">
      <c r="A22" s="19">
        <v>16</v>
      </c>
      <c r="B22" s="20">
        <v>30</v>
      </c>
      <c r="C22" s="21">
        <f t="shared" si="0"/>
        <v>346.4101615137755</v>
      </c>
      <c r="D22" s="21">
        <f t="shared" si="1"/>
        <v>137.81685935775724</v>
      </c>
    </row>
    <row r="23" spans="1:4" ht="15">
      <c r="A23" s="19">
        <v>17</v>
      </c>
      <c r="B23" s="20">
        <v>15</v>
      </c>
      <c r="C23" s="21">
        <f t="shared" si="0"/>
        <v>386.3703305156273</v>
      </c>
      <c r="D23" s="21">
        <f t="shared" si="1"/>
        <v>71.33925587600628</v>
      </c>
    </row>
    <row r="24" spans="1:4" ht="15">
      <c r="A24" s="19">
        <v>18</v>
      </c>
      <c r="B24" s="20">
        <v>0</v>
      </c>
      <c r="C24" s="21">
        <f t="shared" si="0"/>
        <v>400</v>
      </c>
      <c r="D24" s="21">
        <f t="shared" si="1"/>
        <v>0</v>
      </c>
    </row>
    <row r="25" spans="1:4" ht="15">
      <c r="A25" s="19">
        <v>19</v>
      </c>
      <c r="B25" s="20">
        <v>-15</v>
      </c>
      <c r="C25" s="21">
        <f t="shared" si="0"/>
        <v>386.3703305156273</v>
      </c>
      <c r="D25" s="21">
        <f t="shared" si="1"/>
        <v>-71.33925587600628</v>
      </c>
    </row>
    <row r="26" spans="1:4" ht="15">
      <c r="A26" s="19">
        <v>20</v>
      </c>
      <c r="B26" s="20">
        <v>-30</v>
      </c>
      <c r="C26" s="21">
        <f t="shared" si="0"/>
        <v>346.4101615137755</v>
      </c>
      <c r="D26" s="21">
        <f t="shared" si="1"/>
        <v>-137.81685935775724</v>
      </c>
    </row>
    <row r="28" spans="2:3" ht="12.75">
      <c r="B28" s="22" t="s">
        <v>13</v>
      </c>
      <c r="C28" s="22" t="s">
        <v>14</v>
      </c>
    </row>
    <row r="29" spans="1:3" ht="12.75">
      <c r="A29" s="22" t="s">
        <v>15</v>
      </c>
      <c r="B29" s="23">
        <f>(B4^2-B5^2)^0.5</f>
        <v>289.8724773190042</v>
      </c>
      <c r="C29" s="24">
        <v>0</v>
      </c>
    </row>
    <row r="30" spans="1:3" ht="12.75">
      <c r="A30" s="22" t="s">
        <v>16</v>
      </c>
      <c r="B30" s="23">
        <f>-B29</f>
        <v>-289.8724773190042</v>
      </c>
      <c r="C30" s="24">
        <v>0</v>
      </c>
    </row>
  </sheetData>
  <sheetProtection selectLockedCells="1" selectUnlockedCells="1"/>
  <mergeCells count="1">
    <mergeCell ref="A8:D8"/>
  </mergeCells>
  <printOptions/>
  <pageMargins left="0.44027777777777777" right="0.7479166666666667" top="0.3798611111111111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28" sqref="D28"/>
    </sheetView>
  </sheetViews>
  <sheetFormatPr defaultColWidth="11.421875" defaultRowHeight="12.75"/>
  <cols>
    <col min="1" max="1" width="18.00390625" style="0" customWidth="1"/>
    <col min="2" max="2" width="9.8515625" style="0" customWidth="1"/>
    <col min="4" max="4" width="12.8515625" style="0" customWidth="1"/>
    <col min="5" max="5" width="13.140625" style="0" customWidth="1"/>
    <col min="6" max="6" width="13.7109375" style="0" customWidth="1"/>
  </cols>
  <sheetData>
    <row r="1" spans="1:4" ht="18">
      <c r="A1" s="2" t="str">
        <f>'Reloj hora solar verdadera'!A1</f>
        <v>DATOS</v>
      </c>
      <c r="B1" s="3" t="str">
        <f>'Reloj hora solar verdadera'!B1</f>
        <v>grados</v>
      </c>
      <c r="C1" s="3" t="str">
        <f>'Reloj hora solar verdadera'!C1</f>
        <v>minutos</v>
      </c>
      <c r="D1" s="4" t="str">
        <f>'Reloj hora solar verdadera'!D1</f>
        <v>decimal</v>
      </c>
    </row>
    <row r="2" spans="1:4" ht="12.75">
      <c r="A2" s="5" t="s">
        <v>4</v>
      </c>
      <c r="B2" s="25">
        <f>'Reloj hora solar verdadera'!B2</f>
        <v>43</v>
      </c>
      <c r="C2" s="25">
        <f>'Reloj hora solar verdadera'!C2</f>
        <v>33.46</v>
      </c>
      <c r="D2" s="7">
        <f>B2+C2/60</f>
        <v>43.55766666666667</v>
      </c>
    </row>
    <row r="3" spans="1:4" ht="12.75">
      <c r="A3" s="5" t="s">
        <v>5</v>
      </c>
      <c r="B3" s="25">
        <f>'Reloj hora solar verdadera'!B3</f>
        <v>5</v>
      </c>
      <c r="C3" s="25">
        <f>'Reloj hora solar verdadera'!C3</f>
        <v>55.72</v>
      </c>
      <c r="D3" s="7"/>
    </row>
    <row r="4" spans="1:4" ht="12.75">
      <c r="A4" s="8" t="s">
        <v>6</v>
      </c>
      <c r="B4" s="26">
        <v>400</v>
      </c>
      <c r="C4" s="10"/>
      <c r="D4" s="1"/>
    </row>
    <row r="5" spans="1:4" ht="12.75">
      <c r="A5" s="11" t="s">
        <v>8</v>
      </c>
      <c r="B5" s="12">
        <f>B4*SIN(D2*2*PI()/360)</f>
        <v>275.63371871551453</v>
      </c>
      <c r="C5" s="13"/>
      <c r="D5" s="1"/>
    </row>
    <row r="6" spans="1:4" ht="12.75">
      <c r="A6" s="80" t="s">
        <v>17</v>
      </c>
      <c r="B6" s="80"/>
      <c r="C6" s="80"/>
      <c r="D6" s="80"/>
    </row>
    <row r="7" spans="1:4" ht="12.75">
      <c r="A7" s="27" t="s">
        <v>18</v>
      </c>
      <c r="B7" s="28">
        <f>C3/60+B3</f>
        <v>5.9286666666666665</v>
      </c>
      <c r="C7" s="27" t="s">
        <v>1</v>
      </c>
      <c r="D7" s="27"/>
    </row>
    <row r="8" spans="1:4" ht="15">
      <c r="A8" s="29" t="s">
        <v>11</v>
      </c>
      <c r="B8" s="29" t="s">
        <v>12</v>
      </c>
      <c r="C8" s="19" t="s">
        <v>13</v>
      </c>
      <c r="D8" s="19" t="s">
        <v>14</v>
      </c>
    </row>
    <row r="9" spans="1:4" ht="15">
      <c r="A9" s="19">
        <v>4</v>
      </c>
      <c r="B9" s="30">
        <f>'Reloj hora solar verdadera'!B10+$B$7</f>
        <v>215.92866666666666</v>
      </c>
      <c r="C9" s="31">
        <f aca="true" t="shared" si="0" ref="C9:C25">$B$4*COS((B9*PI()/180))</f>
        <v>-323.899264290553</v>
      </c>
      <c r="D9" s="31">
        <f aca="true" t="shared" si="1" ref="D9:D25">$B$5*SIN(B9*PI()/180)</f>
        <v>-161.7356835711189</v>
      </c>
    </row>
    <row r="10" spans="1:4" ht="15">
      <c r="A10" s="19">
        <v>5</v>
      </c>
      <c r="B10" s="30">
        <f>'Reloj hora solar verdadera'!B11+$B$7</f>
        <v>200.92866666666666</v>
      </c>
      <c r="C10" s="31">
        <f t="shared" si="0"/>
        <v>-373.61034859613784</v>
      </c>
      <c r="D10" s="31">
        <f t="shared" si="1"/>
        <v>-98.45784256067553</v>
      </c>
    </row>
    <row r="11" spans="1:4" ht="15">
      <c r="A11" s="19">
        <v>6</v>
      </c>
      <c r="B11" s="30">
        <f>'Reloj hora solar verdadera'!B12+$B$7</f>
        <v>185.92866666666666</v>
      </c>
      <c r="C11" s="31">
        <f t="shared" si="0"/>
        <v>-397.8605050651897</v>
      </c>
      <c r="D11" s="31">
        <f t="shared" si="1"/>
        <v>-28.470262289000008</v>
      </c>
    </row>
    <row r="12" spans="1:4" ht="15">
      <c r="A12" s="19">
        <v>7</v>
      </c>
      <c r="B12" s="30">
        <f>'Reloj hora solar verdadera'!B13+$B$7</f>
        <v>170.92866666666666</v>
      </c>
      <c r="C12" s="31">
        <f t="shared" si="0"/>
        <v>-394.99712560962104</v>
      </c>
      <c r="D12" s="31">
        <f t="shared" si="1"/>
        <v>43.45751930833774</v>
      </c>
    </row>
    <row r="13" spans="1:4" ht="15">
      <c r="A13" s="19">
        <v>8</v>
      </c>
      <c r="B13" s="30">
        <f>'Reloj hora solar verdadera'!B14+$B$7</f>
        <v>155.92866666666666</v>
      </c>
      <c r="C13" s="31">
        <f t="shared" si="0"/>
        <v>-365.21534480737034</v>
      </c>
      <c r="D13" s="31">
        <f t="shared" si="1"/>
        <v>112.42374278175866</v>
      </c>
    </row>
    <row r="14" spans="1:4" ht="15">
      <c r="A14" s="19">
        <v>9</v>
      </c>
      <c r="B14" s="30">
        <f>'Reloj hora solar verdadera'!B15+$B$7</f>
        <v>140.92866666666666</v>
      </c>
      <c r="C14" s="31">
        <f t="shared" si="0"/>
        <v>-310.5447418033914</v>
      </c>
      <c r="D14" s="31">
        <f t="shared" si="1"/>
        <v>173.72847397362207</v>
      </c>
    </row>
    <row r="15" spans="1:4" ht="15">
      <c r="A15" s="19">
        <v>10</v>
      </c>
      <c r="B15" s="30">
        <f>'Reloj hora solar verdadera'!B16+$B$7</f>
        <v>125.92866666666667</v>
      </c>
      <c r="C15" s="31">
        <f t="shared" si="0"/>
        <v>-234.71102784496213</v>
      </c>
      <c r="D15" s="31">
        <f t="shared" si="1"/>
        <v>223.19389676406087</v>
      </c>
    </row>
    <row r="16" spans="1:4" ht="15">
      <c r="A16" s="19">
        <v>11</v>
      </c>
      <c r="B16" s="30">
        <f>'Reloj hora solar verdadera'!B17+$B$7</f>
        <v>110.92866666666667</v>
      </c>
      <c r="C16" s="31">
        <f t="shared" si="0"/>
        <v>-142.88214521721173</v>
      </c>
      <c r="D16" s="31">
        <f t="shared" si="1"/>
        <v>257.44902433538294</v>
      </c>
    </row>
    <row r="17" spans="1:4" ht="15">
      <c r="A17" s="19">
        <v>12</v>
      </c>
      <c r="B17" s="30">
        <f>'Reloj hora solar verdadera'!B18+$B$7</f>
        <v>95.92866666666667</v>
      </c>
      <c r="C17" s="31">
        <f t="shared" si="0"/>
        <v>-41.316080516817536</v>
      </c>
      <c r="D17" s="31">
        <f t="shared" si="1"/>
        <v>274.15942635287763</v>
      </c>
    </row>
    <row r="18" spans="1:4" ht="15">
      <c r="A18" s="19">
        <v>13</v>
      </c>
      <c r="B18" s="30">
        <f>'Reloj hora solar verdadera'!B19+$B$7</f>
        <v>80.92866666666667</v>
      </c>
      <c r="C18" s="31">
        <f t="shared" si="0"/>
        <v>63.065606792746344</v>
      </c>
      <c r="D18" s="31">
        <f t="shared" si="1"/>
        <v>272.1863165342976</v>
      </c>
    </row>
    <row r="19" spans="1:4" ht="15">
      <c r="A19" s="19">
        <v>14</v>
      </c>
      <c r="B19" s="30">
        <f>'Reloj hora solar verdadera'!B20+$B$7</f>
        <v>65.92866666666667</v>
      </c>
      <c r="C19" s="31">
        <f t="shared" si="0"/>
        <v>163.1494772202276</v>
      </c>
      <c r="D19" s="31">
        <f t="shared" si="1"/>
        <v>251.66415905306093</v>
      </c>
    </row>
    <row r="20" spans="1:4" ht="15">
      <c r="A20" s="19">
        <v>15</v>
      </c>
      <c r="B20" s="30">
        <f>'Reloj hora solar verdadera'!B21+$B$7</f>
        <v>50.928666666666665</v>
      </c>
      <c r="C20" s="31">
        <f t="shared" si="0"/>
        <v>252.11498039240928</v>
      </c>
      <c r="D20" s="31">
        <f t="shared" si="1"/>
        <v>213.99150502704524</v>
      </c>
    </row>
    <row r="21" spans="1:4" ht="15">
      <c r="A21" s="19">
        <v>16</v>
      </c>
      <c r="B21" s="30">
        <f>'Reloj hora solar verdadera'!B22+$B$7</f>
        <v>35.928666666666665</v>
      </c>
      <c r="C21" s="31">
        <f t="shared" si="0"/>
        <v>323.8992642905528</v>
      </c>
      <c r="D21" s="31">
        <f t="shared" si="1"/>
        <v>161.73568357111898</v>
      </c>
    </row>
    <row r="22" spans="1:4" ht="15">
      <c r="A22" s="19">
        <v>17</v>
      </c>
      <c r="B22" s="30">
        <f>'Reloj hora solar verdadera'!B23+$B$7</f>
        <v>20.928666666666665</v>
      </c>
      <c r="C22" s="31">
        <f t="shared" si="0"/>
        <v>373.61034859613784</v>
      </c>
      <c r="D22" s="31">
        <f t="shared" si="1"/>
        <v>98.45784256067556</v>
      </c>
    </row>
    <row r="23" spans="1:4" ht="15">
      <c r="A23" s="19">
        <v>18</v>
      </c>
      <c r="B23" s="30">
        <f>'Reloj hora solar verdadera'!B24+$B$7</f>
        <v>5.9286666666666665</v>
      </c>
      <c r="C23" s="31">
        <f t="shared" si="0"/>
        <v>397.8605050651897</v>
      </c>
      <c r="D23" s="31">
        <f t="shared" si="1"/>
        <v>28.470262289000086</v>
      </c>
    </row>
    <row r="24" spans="1:4" ht="15">
      <c r="A24" s="19">
        <v>19</v>
      </c>
      <c r="B24" s="30">
        <f>'Reloj hora solar verdadera'!B25+$B$7</f>
        <v>-9.071333333333333</v>
      </c>
      <c r="C24" s="31">
        <f t="shared" si="0"/>
        <v>394.997125609621</v>
      </c>
      <c r="D24" s="31">
        <f t="shared" si="1"/>
        <v>-43.457519308337744</v>
      </c>
    </row>
    <row r="25" spans="1:4" ht="15">
      <c r="A25" s="19">
        <v>20</v>
      </c>
      <c r="B25" s="30">
        <f>'Reloj hora solar verdadera'!B26+$B$7</f>
        <v>-24.071333333333335</v>
      </c>
      <c r="C25" s="31">
        <f t="shared" si="0"/>
        <v>365.21534480737034</v>
      </c>
      <c r="D25" s="31">
        <f t="shared" si="1"/>
        <v>-112.42374278175863</v>
      </c>
    </row>
    <row r="27" spans="2:3" ht="12.75">
      <c r="B27" s="22" t="str">
        <f>'Reloj hora solar verdadera'!B28</f>
        <v>X</v>
      </c>
      <c r="C27" s="22" t="str">
        <f>'Reloj hora solar verdadera'!C28</f>
        <v>Y</v>
      </c>
    </row>
    <row r="28" spans="1:4" ht="12.75">
      <c r="A28" s="22" t="str">
        <f>'Reloj hora solar verdadera'!A29</f>
        <v>FOCO1</v>
      </c>
      <c r="B28" s="23">
        <f>'Reloj hora solar verdadera'!B29</f>
        <v>289.8724773190042</v>
      </c>
      <c r="C28" s="24">
        <f>'Reloj hora solar verdadera'!C29</f>
        <v>0</v>
      </c>
      <c r="D28" s="32"/>
    </row>
    <row r="29" spans="1:4" ht="12.75">
      <c r="A29" s="22" t="str">
        <f>'Reloj hora solar verdadera'!A30</f>
        <v>FOCO2</v>
      </c>
      <c r="B29" s="23">
        <f>'Reloj hora solar verdadera'!B30</f>
        <v>-289.8724773190042</v>
      </c>
      <c r="C29" s="24">
        <f>'Reloj hora solar verdadera'!C30</f>
        <v>0</v>
      </c>
      <c r="D29" s="32"/>
    </row>
  </sheetData>
  <sheetProtection selectLockedCells="1" selectUnlockedCells="1"/>
  <mergeCells count="1">
    <mergeCell ref="A6:D6"/>
  </mergeCells>
  <printOptions/>
  <pageMargins left="0.44027777777777777" right="0.7479166666666667" top="0.3798611111111111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16">
      <selection activeCell="G45" sqref="G45"/>
    </sheetView>
  </sheetViews>
  <sheetFormatPr defaultColWidth="11.421875" defaultRowHeight="12.75"/>
  <cols>
    <col min="1" max="1" width="18.8515625" style="0" customWidth="1"/>
    <col min="3" max="3" width="5.140625" style="0" customWidth="1"/>
    <col min="4" max="4" width="12.28125" style="0" customWidth="1"/>
    <col min="6" max="6" width="4.8515625" style="0" customWidth="1"/>
    <col min="7" max="7" width="3.7109375" style="0" customWidth="1"/>
    <col min="9" max="9" width="24.7109375" style="0" customWidth="1"/>
    <col min="10" max="10" width="14.421875" style="0" customWidth="1"/>
  </cols>
  <sheetData>
    <row r="1" spans="1:8" ht="18">
      <c r="A1" s="81" t="s">
        <v>19</v>
      </c>
      <c r="B1" s="81"/>
      <c r="C1" s="81"/>
      <c r="D1" s="81"/>
      <c r="E1" s="81"/>
      <c r="F1" s="81"/>
      <c r="G1" s="81"/>
      <c r="H1" s="81"/>
    </row>
    <row r="2" spans="10:11" ht="12.75" customHeight="1">
      <c r="J2" s="82" t="s">
        <v>20</v>
      </c>
      <c r="K2" s="82"/>
    </row>
    <row r="3" spans="1:11" ht="12.75">
      <c r="A3" s="83" t="s">
        <v>21</v>
      </c>
      <c r="B3" s="84" t="s">
        <v>22</v>
      </c>
      <c r="C3" s="84"/>
      <c r="D3" s="84"/>
      <c r="E3" s="85" t="s">
        <v>23</v>
      </c>
      <c r="F3" s="85"/>
      <c r="G3" s="85"/>
      <c r="H3" s="85"/>
      <c r="I3" s="86" t="s">
        <v>21</v>
      </c>
      <c r="J3" s="82"/>
      <c r="K3" s="82"/>
    </row>
    <row r="4" spans="1:11" ht="12.75">
      <c r="A4" s="83"/>
      <c r="B4" s="33" t="s">
        <v>24</v>
      </c>
      <c r="C4" s="34" t="s">
        <v>25</v>
      </c>
      <c r="D4" s="35" t="s">
        <v>26</v>
      </c>
      <c r="E4" s="33" t="s">
        <v>27</v>
      </c>
      <c r="F4" s="34" t="s">
        <v>24</v>
      </c>
      <c r="G4" s="34" t="s">
        <v>25</v>
      </c>
      <c r="H4" s="36" t="s">
        <v>26</v>
      </c>
      <c r="I4" s="86"/>
      <c r="J4" s="37" t="s">
        <v>13</v>
      </c>
      <c r="K4" s="38" t="s">
        <v>14</v>
      </c>
    </row>
    <row r="5" spans="1:11" ht="12.75">
      <c r="A5" s="39" t="s">
        <v>28</v>
      </c>
      <c r="B5" s="40">
        <v>-3.46</v>
      </c>
      <c r="C5" s="41"/>
      <c r="D5" s="42">
        <f aca="true" t="shared" si="0" ref="D5:D40">B5+C5/60</f>
        <v>-3.46</v>
      </c>
      <c r="E5" s="43">
        <v>-23.01</v>
      </c>
      <c r="F5" s="44"/>
      <c r="G5" s="41"/>
      <c r="H5" s="45">
        <f aca="true" t="shared" si="1" ref="H5:H40">E5+F5/60+G5/3600</f>
        <v>-23.01</v>
      </c>
      <c r="I5" s="46" t="s">
        <v>28</v>
      </c>
      <c r="J5" s="47">
        <f>-$B$43*SIN((D5/4)*PI()/180)</f>
        <v>6.03860981675816</v>
      </c>
      <c r="K5" s="48">
        <f aca="true" t="shared" si="2" ref="K5:K40">$B$43*COS($D$42*2*PI()/360)*TAN(H5*2*PI()/360)</f>
        <v>-123.10327891187113</v>
      </c>
    </row>
    <row r="6" spans="1:11" ht="12.75">
      <c r="A6" s="49" t="s">
        <v>29</v>
      </c>
      <c r="B6" s="50">
        <v>-7.43</v>
      </c>
      <c r="C6" s="51"/>
      <c r="D6" s="52">
        <f t="shared" si="0"/>
        <v>-7.43</v>
      </c>
      <c r="E6" s="53">
        <v>-21.97</v>
      </c>
      <c r="F6" s="54"/>
      <c r="G6" s="51"/>
      <c r="H6" s="55">
        <f t="shared" si="1"/>
        <v>-21.97</v>
      </c>
      <c r="I6" s="56" t="s">
        <v>29</v>
      </c>
      <c r="J6" s="57">
        <f aca="true" t="shared" si="3" ref="J6:J40">-$B$43*SIN(((D6/4))*PI()/180)</f>
        <v>12.965524885482507</v>
      </c>
      <c r="K6" s="58">
        <f t="shared" si="2"/>
        <v>-116.9395678050903</v>
      </c>
    </row>
    <row r="7" spans="1:11" ht="12.75">
      <c r="A7" s="49" t="s">
        <v>30</v>
      </c>
      <c r="B7" s="50">
        <v>-10.96</v>
      </c>
      <c r="C7" s="51"/>
      <c r="D7" s="52">
        <f t="shared" si="0"/>
        <v>-10.96</v>
      </c>
      <c r="E7" s="53">
        <v>-20.13</v>
      </c>
      <c r="F7" s="54"/>
      <c r="G7" s="51"/>
      <c r="H7" s="55">
        <f t="shared" si="1"/>
        <v>-20.13</v>
      </c>
      <c r="I7" s="56" t="s">
        <v>30</v>
      </c>
      <c r="J7" s="57">
        <f t="shared" si="3"/>
        <v>19.121518344302558</v>
      </c>
      <c r="K7" s="58">
        <f t="shared" si="2"/>
        <v>-106.25039848934766</v>
      </c>
    </row>
    <row r="8" spans="1:11" ht="12.75">
      <c r="A8" s="49" t="s">
        <v>31</v>
      </c>
      <c r="B8" s="50">
        <v>-13.58</v>
      </c>
      <c r="C8" s="51"/>
      <c r="D8" s="52">
        <f t="shared" si="0"/>
        <v>-13.58</v>
      </c>
      <c r="E8" s="53">
        <v>-17.12</v>
      </c>
      <c r="F8" s="54"/>
      <c r="G8" s="51"/>
      <c r="H8" s="55">
        <f t="shared" si="1"/>
        <v>-17.12</v>
      </c>
      <c r="I8" s="56" t="s">
        <v>31</v>
      </c>
      <c r="J8" s="57">
        <f t="shared" si="3"/>
        <v>23.68770419665648</v>
      </c>
      <c r="K8" s="58">
        <f t="shared" si="2"/>
        <v>-89.28719094422856</v>
      </c>
    </row>
    <row r="9" spans="1:11" ht="12.75">
      <c r="A9" s="49" t="s">
        <v>32</v>
      </c>
      <c r="B9" s="50">
        <v>-14.26</v>
      </c>
      <c r="C9" s="51"/>
      <c r="D9" s="52">
        <f t="shared" si="0"/>
        <v>-14.26</v>
      </c>
      <c r="E9" s="53">
        <v>-14.37</v>
      </c>
      <c r="F9" s="54"/>
      <c r="G9" s="51"/>
      <c r="H9" s="55">
        <f t="shared" si="1"/>
        <v>-14.37</v>
      </c>
      <c r="I9" s="56" t="s">
        <v>32</v>
      </c>
      <c r="J9" s="57">
        <f t="shared" si="3"/>
        <v>24.87233920668025</v>
      </c>
      <c r="K9" s="58">
        <f t="shared" si="2"/>
        <v>-74.26484139227385</v>
      </c>
    </row>
    <row r="10" spans="1:11" ht="12.75">
      <c r="A10" s="49" t="s">
        <v>33</v>
      </c>
      <c r="B10" s="50">
        <v>-13.78</v>
      </c>
      <c r="C10" s="51"/>
      <c r="D10" s="52">
        <f t="shared" si="0"/>
        <v>-13.78</v>
      </c>
      <c r="E10" s="53">
        <v>-10.94</v>
      </c>
      <c r="F10" s="54"/>
      <c r="G10" s="51"/>
      <c r="H10" s="55">
        <f t="shared" si="1"/>
        <v>-10.94</v>
      </c>
      <c r="I10" s="56" t="s">
        <v>33</v>
      </c>
      <c r="J10" s="57">
        <f t="shared" si="3"/>
        <v>24.036148372505707</v>
      </c>
      <c r="K10" s="58">
        <f t="shared" si="2"/>
        <v>-56.03054261446808</v>
      </c>
    </row>
    <row r="11" spans="1:11" ht="12.75">
      <c r="A11" s="49" t="s">
        <v>34</v>
      </c>
      <c r="B11" s="50">
        <v>-12.41</v>
      </c>
      <c r="C11" s="51"/>
      <c r="D11" s="52">
        <f t="shared" si="0"/>
        <v>-12.41</v>
      </c>
      <c r="E11" s="53">
        <v>-7.61</v>
      </c>
      <c r="F11" s="54"/>
      <c r="G11" s="51"/>
      <c r="H11" s="55">
        <f t="shared" si="1"/>
        <v>-7.61</v>
      </c>
      <c r="I11" s="56" t="s">
        <v>34</v>
      </c>
      <c r="J11" s="57">
        <f t="shared" si="3"/>
        <v>21.648952925911995</v>
      </c>
      <c r="K11" s="58">
        <f t="shared" si="2"/>
        <v>-38.72874039133022</v>
      </c>
    </row>
    <row r="12" spans="1:11" ht="12.75">
      <c r="A12" s="49" t="s">
        <v>35</v>
      </c>
      <c r="B12" s="50">
        <v>-10.35</v>
      </c>
      <c r="C12" s="51"/>
      <c r="D12" s="52">
        <f t="shared" si="0"/>
        <v>-10.35</v>
      </c>
      <c r="E12" s="53">
        <v>-4.13</v>
      </c>
      <c r="F12" s="54"/>
      <c r="G12" s="51"/>
      <c r="H12" s="55">
        <f t="shared" si="1"/>
        <v>-4.13</v>
      </c>
      <c r="I12" s="56" t="s">
        <v>35</v>
      </c>
      <c r="J12" s="57">
        <f t="shared" si="3"/>
        <v>18.05801819270257</v>
      </c>
      <c r="K12" s="58">
        <f t="shared" si="2"/>
        <v>-20.930880002094057</v>
      </c>
    </row>
    <row r="13" spans="1:11" ht="12.75">
      <c r="A13" s="49" t="s">
        <v>36</v>
      </c>
      <c r="B13" s="50">
        <v>-7.55</v>
      </c>
      <c r="C13" s="51"/>
      <c r="D13" s="52">
        <f t="shared" si="0"/>
        <v>-7.55</v>
      </c>
      <c r="E13" s="53">
        <v>-0.18</v>
      </c>
      <c r="F13" s="54"/>
      <c r="G13" s="51"/>
      <c r="H13" s="55">
        <f t="shared" si="1"/>
        <v>-0.18</v>
      </c>
      <c r="I13" s="56" t="s">
        <v>36</v>
      </c>
      <c r="J13" s="57">
        <f t="shared" si="3"/>
        <v>13.174852555598731</v>
      </c>
      <c r="K13" s="58">
        <f t="shared" si="2"/>
        <v>-0.9106642411904966</v>
      </c>
    </row>
    <row r="14" spans="1:11" ht="12.75">
      <c r="A14" s="49" t="s">
        <v>37</v>
      </c>
      <c r="B14" s="50">
        <v>-3.94</v>
      </c>
      <c r="C14" s="51"/>
      <c r="D14" s="52">
        <f t="shared" si="0"/>
        <v>-3.94</v>
      </c>
      <c r="E14" s="53">
        <v>4.52</v>
      </c>
      <c r="F14" s="54"/>
      <c r="G14" s="51"/>
      <c r="H14" s="55">
        <f t="shared" si="1"/>
        <v>4.52</v>
      </c>
      <c r="I14" s="56" t="s">
        <v>37</v>
      </c>
      <c r="J14" s="57">
        <f t="shared" si="3"/>
        <v>6.876258531081904</v>
      </c>
      <c r="K14" s="58">
        <f t="shared" si="2"/>
        <v>22.915272843591964</v>
      </c>
    </row>
    <row r="15" spans="1:11" ht="12.75">
      <c r="A15" s="49" t="s">
        <v>38</v>
      </c>
      <c r="B15" s="50">
        <v>-1.38</v>
      </c>
      <c r="C15" s="51"/>
      <c r="D15" s="52">
        <f t="shared" si="0"/>
        <v>-1.38</v>
      </c>
      <c r="E15" s="53">
        <v>7.93</v>
      </c>
      <c r="F15" s="54"/>
      <c r="G15" s="51"/>
      <c r="H15" s="55">
        <f t="shared" si="1"/>
        <v>7.93</v>
      </c>
      <c r="I15" s="56" t="s">
        <v>38</v>
      </c>
      <c r="J15" s="57">
        <f t="shared" si="3"/>
        <v>2.408539813250459</v>
      </c>
      <c r="K15" s="58">
        <f t="shared" si="2"/>
        <v>40.37784070297433</v>
      </c>
    </row>
    <row r="16" spans="1:11" ht="12.75">
      <c r="A16" s="49" t="s">
        <v>39</v>
      </c>
      <c r="B16" s="50">
        <v>1.03</v>
      </c>
      <c r="C16" s="51"/>
      <c r="D16" s="52">
        <f t="shared" si="0"/>
        <v>1.03</v>
      </c>
      <c r="E16" s="53">
        <v>11.5</v>
      </c>
      <c r="F16" s="54"/>
      <c r="G16" s="51"/>
      <c r="H16" s="55">
        <f t="shared" si="1"/>
        <v>11.5</v>
      </c>
      <c r="I16" s="56" t="s">
        <v>39</v>
      </c>
      <c r="J16" s="57">
        <f t="shared" si="3"/>
        <v>-1.797683077927809</v>
      </c>
      <c r="K16" s="58">
        <f t="shared" si="2"/>
        <v>58.97522205019555</v>
      </c>
    </row>
    <row r="17" spans="1:11" ht="12.75">
      <c r="A17" s="49" t="s">
        <v>40</v>
      </c>
      <c r="B17" s="50">
        <v>2.87</v>
      </c>
      <c r="C17" s="51"/>
      <c r="D17" s="52">
        <f t="shared" si="0"/>
        <v>2.87</v>
      </c>
      <c r="E17" s="53">
        <v>15.06</v>
      </c>
      <c r="F17" s="54"/>
      <c r="G17" s="51"/>
      <c r="H17" s="55">
        <f t="shared" si="1"/>
        <v>15.06</v>
      </c>
      <c r="I17" s="56" t="s">
        <v>40</v>
      </c>
      <c r="J17" s="57">
        <f t="shared" si="3"/>
        <v>-5.008964034080451</v>
      </c>
      <c r="K17" s="58">
        <f t="shared" si="2"/>
        <v>77.99653556847696</v>
      </c>
    </row>
    <row r="18" spans="1:11" ht="12.75">
      <c r="A18" s="49" t="s">
        <v>41</v>
      </c>
      <c r="B18" s="50">
        <v>3.59</v>
      </c>
      <c r="C18" s="51"/>
      <c r="D18" s="52">
        <f t="shared" si="0"/>
        <v>3.59</v>
      </c>
      <c r="E18" s="53">
        <v>17.61</v>
      </c>
      <c r="F18" s="54"/>
      <c r="G18" s="51"/>
      <c r="H18" s="55">
        <f t="shared" si="1"/>
        <v>17.61</v>
      </c>
      <c r="I18" s="56" t="s">
        <v>41</v>
      </c>
      <c r="J18" s="57">
        <f t="shared" si="3"/>
        <v>-6.265475779402347</v>
      </c>
      <c r="K18" s="58">
        <f t="shared" si="2"/>
        <v>92.00865260348111</v>
      </c>
    </row>
    <row r="19" spans="1:11" ht="12.75">
      <c r="A19" s="49" t="s">
        <v>42</v>
      </c>
      <c r="B19" s="50">
        <v>3.49</v>
      </c>
      <c r="C19" s="51"/>
      <c r="D19" s="52">
        <f t="shared" si="0"/>
        <v>3.49</v>
      </c>
      <c r="E19" s="53">
        <v>19.97</v>
      </c>
      <c r="F19" s="54"/>
      <c r="G19" s="51"/>
      <c r="H19" s="55">
        <f t="shared" si="1"/>
        <v>19.97</v>
      </c>
      <c r="I19" s="56" t="s">
        <v>42</v>
      </c>
      <c r="J19" s="57">
        <f t="shared" si="3"/>
        <v>-6.090963675553172</v>
      </c>
      <c r="K19" s="58">
        <f t="shared" si="2"/>
        <v>105.33310279761176</v>
      </c>
    </row>
    <row r="20" spans="1:11" ht="12.75">
      <c r="A20" s="49" t="s">
        <v>43</v>
      </c>
      <c r="B20" s="50">
        <v>2.21</v>
      </c>
      <c r="C20" s="51"/>
      <c r="D20" s="52">
        <f t="shared" si="0"/>
        <v>2.21</v>
      </c>
      <c r="E20" s="53">
        <v>22.93</v>
      </c>
      <c r="F20" s="54"/>
      <c r="G20" s="51"/>
      <c r="H20" s="55">
        <f t="shared" si="1"/>
        <v>22.93</v>
      </c>
      <c r="I20" s="56" t="s">
        <v>43</v>
      </c>
      <c r="J20" s="57">
        <f t="shared" si="3"/>
        <v>-3.857117869693284</v>
      </c>
      <c r="K20" s="58">
        <f t="shared" si="2"/>
        <v>122.62582729042053</v>
      </c>
    </row>
    <row r="21" spans="1:11" ht="12.75">
      <c r="A21" s="49" t="s">
        <v>44</v>
      </c>
      <c r="B21" s="50">
        <v>0.62</v>
      </c>
      <c r="C21" s="51"/>
      <c r="D21" s="52">
        <f t="shared" si="0"/>
        <v>0.62</v>
      </c>
      <c r="E21" s="53">
        <v>23</v>
      </c>
      <c r="F21" s="54"/>
      <c r="G21" s="51"/>
      <c r="H21" s="55">
        <f t="shared" si="1"/>
        <v>23</v>
      </c>
      <c r="I21" s="56" t="s">
        <v>44</v>
      </c>
      <c r="J21" s="57">
        <f t="shared" si="3"/>
        <v>-1.0821028163524384</v>
      </c>
      <c r="K21" s="58">
        <f t="shared" si="2"/>
        <v>123.04356653420713</v>
      </c>
    </row>
    <row r="22" spans="1:11" ht="12.75">
      <c r="A22" s="49" t="s">
        <v>45</v>
      </c>
      <c r="B22" s="50">
        <v>-1.5</v>
      </c>
      <c r="C22" s="51"/>
      <c r="D22" s="52">
        <f t="shared" si="0"/>
        <v>-1.5</v>
      </c>
      <c r="E22" s="53">
        <v>23.43</v>
      </c>
      <c r="F22" s="54"/>
      <c r="G22" s="51"/>
      <c r="H22" s="55">
        <f t="shared" si="1"/>
        <v>23.43</v>
      </c>
      <c r="I22" s="56" t="s">
        <v>45</v>
      </c>
      <c r="J22" s="57">
        <f t="shared" si="3"/>
        <v>2.6179751869407433</v>
      </c>
      <c r="K22" s="58">
        <f t="shared" si="2"/>
        <v>125.61926214180059</v>
      </c>
    </row>
    <row r="23" spans="1:11" ht="12.75">
      <c r="A23" s="49" t="s">
        <v>46</v>
      </c>
      <c r="B23" s="50">
        <v>-3.8</v>
      </c>
      <c r="C23" s="51"/>
      <c r="D23" s="52">
        <f t="shared" si="0"/>
        <v>-3.8</v>
      </c>
      <c r="E23" s="53">
        <v>23.1</v>
      </c>
      <c r="F23" s="54"/>
      <c r="G23" s="51"/>
      <c r="H23" s="55">
        <f t="shared" si="1"/>
        <v>23.1</v>
      </c>
      <c r="I23" s="56" t="s">
        <v>46</v>
      </c>
      <c r="J23" s="57">
        <f t="shared" si="3"/>
        <v>6.6319472750790105</v>
      </c>
      <c r="K23" s="58">
        <f t="shared" si="2"/>
        <v>123.64108934745782</v>
      </c>
    </row>
    <row r="24" spans="1:11" ht="12.75">
      <c r="A24" s="49" t="s">
        <v>47</v>
      </c>
      <c r="B24" s="50">
        <v>-5.33</v>
      </c>
      <c r="C24" s="51"/>
      <c r="D24" s="52">
        <f t="shared" si="0"/>
        <v>-5.33</v>
      </c>
      <c r="E24" s="53">
        <v>22.23</v>
      </c>
      <c r="F24" s="54"/>
      <c r="G24" s="51"/>
      <c r="H24" s="55">
        <f t="shared" si="1"/>
        <v>22.23</v>
      </c>
      <c r="I24" s="56" t="s">
        <v>47</v>
      </c>
      <c r="J24" s="57">
        <f t="shared" si="3"/>
        <v>9.301766359675923</v>
      </c>
      <c r="K24" s="58">
        <f t="shared" si="2"/>
        <v>118.47185835576461</v>
      </c>
    </row>
    <row r="25" spans="1:11" ht="12.75">
      <c r="A25" s="49" t="s">
        <v>48</v>
      </c>
      <c r="B25" s="50">
        <v>-6.35</v>
      </c>
      <c r="C25" s="51"/>
      <c r="D25" s="52">
        <f t="shared" si="0"/>
        <v>-6.35</v>
      </c>
      <c r="E25" s="53">
        <v>20.66</v>
      </c>
      <c r="F25" s="54"/>
      <c r="G25" s="51"/>
      <c r="H25" s="55">
        <f t="shared" si="1"/>
        <v>20.66</v>
      </c>
      <c r="I25" s="56" t="s">
        <v>48</v>
      </c>
      <c r="J25" s="57">
        <f t="shared" si="3"/>
        <v>11.08142278560678</v>
      </c>
      <c r="K25" s="58">
        <f t="shared" si="2"/>
        <v>109.30247819522498</v>
      </c>
    </row>
    <row r="26" spans="1:11" ht="12.75">
      <c r="A26" s="49" t="s">
        <v>49</v>
      </c>
      <c r="B26" s="50">
        <v>-6.35</v>
      </c>
      <c r="C26" s="51"/>
      <c r="D26" s="52">
        <f t="shared" si="0"/>
        <v>-6.35</v>
      </c>
      <c r="E26" s="53">
        <v>18.02</v>
      </c>
      <c r="F26" s="54"/>
      <c r="G26" s="51"/>
      <c r="H26" s="55">
        <f t="shared" si="1"/>
        <v>18.02</v>
      </c>
      <c r="I26" s="56" t="s">
        <v>49</v>
      </c>
      <c r="J26" s="57">
        <f t="shared" si="3"/>
        <v>11.08142278560678</v>
      </c>
      <c r="K26" s="58">
        <f t="shared" si="2"/>
        <v>94.29715689395532</v>
      </c>
    </row>
    <row r="27" spans="1:11" ht="12.75">
      <c r="A27" s="49" t="s">
        <v>50</v>
      </c>
      <c r="B27" s="50">
        <v>-5.41</v>
      </c>
      <c r="C27" s="51"/>
      <c r="D27" s="52">
        <f t="shared" si="0"/>
        <v>-5.41</v>
      </c>
      <c r="E27" s="53">
        <v>15.57</v>
      </c>
      <c r="F27" s="54"/>
      <c r="G27" s="51"/>
      <c r="H27" s="55">
        <f t="shared" si="1"/>
        <v>15.57</v>
      </c>
      <c r="I27" s="56" t="s">
        <v>50</v>
      </c>
      <c r="J27" s="57">
        <f t="shared" si="3"/>
        <v>9.441354372480976</v>
      </c>
      <c r="K27" s="58">
        <f t="shared" si="2"/>
        <v>80.77026508341953</v>
      </c>
    </row>
    <row r="28" spans="1:11" ht="12.75">
      <c r="A28" s="49" t="s">
        <v>51</v>
      </c>
      <c r="B28" s="50">
        <v>-3.46</v>
      </c>
      <c r="C28" s="51"/>
      <c r="D28" s="52">
        <f t="shared" si="0"/>
        <v>-3.46</v>
      </c>
      <c r="E28" s="53">
        <v>12.45</v>
      </c>
      <c r="F28" s="54"/>
      <c r="G28" s="51"/>
      <c r="H28" s="55">
        <f t="shared" si="1"/>
        <v>12.45</v>
      </c>
      <c r="I28" s="56" t="s">
        <v>51</v>
      </c>
      <c r="J28" s="57">
        <f t="shared" si="3"/>
        <v>6.03860981675816</v>
      </c>
      <c r="K28" s="58">
        <f t="shared" si="2"/>
        <v>63.997838196829065</v>
      </c>
    </row>
    <row r="29" spans="1:11" ht="12.75">
      <c r="A29" s="49" t="s">
        <v>52</v>
      </c>
      <c r="B29" s="50">
        <v>-0.11</v>
      </c>
      <c r="C29" s="51"/>
      <c r="D29" s="52">
        <f t="shared" si="0"/>
        <v>-0.11</v>
      </c>
      <c r="E29" s="53">
        <v>8.29</v>
      </c>
      <c r="F29" s="54"/>
      <c r="G29" s="51"/>
      <c r="H29" s="55">
        <f t="shared" si="1"/>
        <v>8.29</v>
      </c>
      <c r="I29" s="56" t="s">
        <v>52</v>
      </c>
      <c r="J29" s="57">
        <f t="shared" si="3"/>
        <v>0.1919862103481639</v>
      </c>
      <c r="K29" s="58">
        <f t="shared" si="2"/>
        <v>42.23615346716723</v>
      </c>
    </row>
    <row r="30" spans="1:11" ht="12.75">
      <c r="A30" s="49" t="s">
        <v>53</v>
      </c>
      <c r="B30" s="50">
        <v>2.89</v>
      </c>
      <c r="C30" s="51"/>
      <c r="D30" s="52">
        <f t="shared" si="0"/>
        <v>2.89</v>
      </c>
      <c r="E30" s="53">
        <v>4.95</v>
      </c>
      <c r="F30" s="54"/>
      <c r="G30" s="51"/>
      <c r="H30" s="55">
        <f t="shared" si="1"/>
        <v>4.95</v>
      </c>
      <c r="I30" s="56" t="s">
        <v>53</v>
      </c>
      <c r="J30" s="57">
        <f t="shared" si="3"/>
        <v>-5.043867863032048</v>
      </c>
      <c r="K30" s="58">
        <f t="shared" si="2"/>
        <v>25.10567733705476</v>
      </c>
    </row>
    <row r="31" spans="1:11" ht="12.75">
      <c r="A31" s="49" t="s">
        <v>54</v>
      </c>
      <c r="B31" s="50">
        <v>6.44</v>
      </c>
      <c r="C31" s="51"/>
      <c r="D31" s="52">
        <f t="shared" si="0"/>
        <v>6.44</v>
      </c>
      <c r="E31" s="53">
        <v>1.1</v>
      </c>
      <c r="F31" s="54"/>
      <c r="G31" s="51"/>
      <c r="H31" s="55">
        <f t="shared" si="1"/>
        <v>1.1</v>
      </c>
      <c r="I31" s="56" t="s">
        <v>54</v>
      </c>
      <c r="J31" s="57">
        <f t="shared" si="3"/>
        <v>-11.238441269939676</v>
      </c>
      <c r="K31" s="58">
        <f t="shared" si="2"/>
        <v>5.565835902676714</v>
      </c>
    </row>
    <row r="32" spans="1:11" ht="12.75">
      <c r="A32" s="49" t="s">
        <v>55</v>
      </c>
      <c r="B32" s="50">
        <v>10.22</v>
      </c>
      <c r="C32" s="51"/>
      <c r="D32" s="52">
        <f t="shared" si="0"/>
        <v>10.22</v>
      </c>
      <c r="E32" s="53">
        <v>-3.18</v>
      </c>
      <c r="F32" s="54"/>
      <c r="G32" s="51"/>
      <c r="H32" s="55">
        <f t="shared" si="1"/>
        <v>-3.18</v>
      </c>
      <c r="I32" s="56" t="s">
        <v>55</v>
      </c>
      <c r="J32" s="57">
        <f t="shared" si="3"/>
        <v>-17.83135382721172</v>
      </c>
      <c r="K32" s="58">
        <f t="shared" si="2"/>
        <v>-16.104888633059804</v>
      </c>
    </row>
    <row r="33" spans="1:11" ht="12.75">
      <c r="A33" s="49" t="s">
        <v>56</v>
      </c>
      <c r="B33" s="50">
        <v>12.92</v>
      </c>
      <c r="C33" s="51"/>
      <c r="D33" s="52">
        <f t="shared" si="0"/>
        <v>12.92</v>
      </c>
      <c r="E33" s="53">
        <v>-6.63</v>
      </c>
      <c r="F33" s="54"/>
      <c r="G33" s="51"/>
      <c r="H33" s="55">
        <f t="shared" si="1"/>
        <v>-6.63</v>
      </c>
      <c r="I33" s="56" t="s">
        <v>56</v>
      </c>
      <c r="J33" s="57">
        <f t="shared" si="3"/>
        <v>-22.53771187160741</v>
      </c>
      <c r="K33" s="58">
        <f t="shared" si="2"/>
        <v>-33.69320805335624</v>
      </c>
    </row>
    <row r="34" spans="1:11" ht="12.75">
      <c r="A34" s="49" t="s">
        <v>57</v>
      </c>
      <c r="B34" s="50">
        <v>15.17</v>
      </c>
      <c r="C34" s="51"/>
      <c r="D34" s="52">
        <f t="shared" si="0"/>
        <v>15.17</v>
      </c>
      <c r="E34" s="53">
        <v>-10.33</v>
      </c>
      <c r="F34" s="54"/>
      <c r="G34" s="51"/>
      <c r="H34" s="55">
        <f t="shared" si="1"/>
        <v>-10.33</v>
      </c>
      <c r="I34" s="56" t="s">
        <v>57</v>
      </c>
      <c r="J34" s="57">
        <f t="shared" si="3"/>
        <v>-26.45731517032339</v>
      </c>
      <c r="K34" s="58">
        <f t="shared" si="2"/>
        <v>-52.83556162506739</v>
      </c>
    </row>
    <row r="35" spans="1:11" ht="12.75">
      <c r="A35" s="49" t="s">
        <v>58</v>
      </c>
      <c r="B35" s="50">
        <v>16.44</v>
      </c>
      <c r="C35" s="51"/>
      <c r="D35" s="52">
        <f t="shared" si="0"/>
        <v>16.44</v>
      </c>
      <c r="E35" s="53">
        <v>-14.42</v>
      </c>
      <c r="F35" s="54"/>
      <c r="G35" s="51"/>
      <c r="H35" s="55">
        <f t="shared" si="1"/>
        <v>-14.42</v>
      </c>
      <c r="I35" s="56" t="s">
        <v>58</v>
      </c>
      <c r="J35" s="57">
        <f t="shared" si="3"/>
        <v>-28.66861180015676</v>
      </c>
      <c r="K35" s="58">
        <f t="shared" si="2"/>
        <v>-74.53446697684325</v>
      </c>
    </row>
    <row r="36" spans="1:11" ht="12.75">
      <c r="A36" s="49" t="s">
        <v>59</v>
      </c>
      <c r="B36" s="50">
        <v>16.14</v>
      </c>
      <c r="C36" s="51"/>
      <c r="D36" s="52">
        <f t="shared" si="0"/>
        <v>16.14</v>
      </c>
      <c r="E36" s="53">
        <v>-17.13</v>
      </c>
      <c r="F36" s="54"/>
      <c r="G36" s="51"/>
      <c r="H36" s="55">
        <f t="shared" si="1"/>
        <v>-17.13</v>
      </c>
      <c r="I36" s="56" t="s">
        <v>59</v>
      </c>
      <c r="J36" s="57">
        <f t="shared" si="3"/>
        <v>-28.146335156948577</v>
      </c>
      <c r="K36" s="58">
        <f t="shared" si="2"/>
        <v>-89.34258629678703</v>
      </c>
    </row>
    <row r="37" spans="1:11" ht="12.75">
      <c r="A37" s="49" t="s">
        <v>60</v>
      </c>
      <c r="B37" s="50">
        <v>14.46</v>
      </c>
      <c r="C37" s="51"/>
      <c r="D37" s="52">
        <f t="shared" si="0"/>
        <v>14.46</v>
      </c>
      <c r="E37" s="53">
        <v>-19.98</v>
      </c>
      <c r="F37" s="54"/>
      <c r="G37" s="51"/>
      <c r="H37" s="55">
        <f t="shared" si="1"/>
        <v>-19.98</v>
      </c>
      <c r="I37" s="56" t="s">
        <v>60</v>
      </c>
      <c r="J37" s="57">
        <f t="shared" si="3"/>
        <v>-25.220720064416497</v>
      </c>
      <c r="K37" s="58">
        <f t="shared" si="2"/>
        <v>-105.39037908633648</v>
      </c>
    </row>
    <row r="38" spans="1:11" ht="12.75">
      <c r="A38" s="49" t="s">
        <v>61</v>
      </c>
      <c r="B38" s="50">
        <v>11.06</v>
      </c>
      <c r="C38" s="51"/>
      <c r="D38" s="52">
        <f t="shared" si="0"/>
        <v>11.06</v>
      </c>
      <c r="E38" s="53">
        <v>-21.8</v>
      </c>
      <c r="F38" s="54"/>
      <c r="G38" s="51"/>
      <c r="H38" s="55">
        <f t="shared" si="1"/>
        <v>-21.8</v>
      </c>
      <c r="I38" s="56" t="s">
        <v>61</v>
      </c>
      <c r="J38" s="57">
        <f t="shared" si="3"/>
        <v>-19.295849908103282</v>
      </c>
      <c r="K38" s="58">
        <f t="shared" si="2"/>
        <v>-115.94071914826344</v>
      </c>
    </row>
    <row r="39" spans="1:11" ht="12.75">
      <c r="A39" s="59" t="s">
        <v>62</v>
      </c>
      <c r="B39" s="50">
        <v>7.32</v>
      </c>
      <c r="C39" s="51"/>
      <c r="D39" s="52">
        <f t="shared" si="0"/>
        <v>7.32</v>
      </c>
      <c r="E39" s="53">
        <v>-22.91</v>
      </c>
      <c r="F39" s="54"/>
      <c r="G39" s="51"/>
      <c r="H39" s="55">
        <f t="shared" si="1"/>
        <v>-22.91</v>
      </c>
      <c r="I39" s="60" t="s">
        <v>62</v>
      </c>
      <c r="J39" s="57">
        <f t="shared" si="3"/>
        <v>-12.77363806388264</v>
      </c>
      <c r="K39" s="58">
        <f t="shared" si="2"/>
        <v>-122.5065525743423</v>
      </c>
    </row>
    <row r="40" spans="1:11" ht="12.75">
      <c r="A40" s="61" t="s">
        <v>63</v>
      </c>
      <c r="B40" s="62">
        <v>2.54</v>
      </c>
      <c r="C40" s="63"/>
      <c r="D40" s="64">
        <f t="shared" si="0"/>
        <v>2.54</v>
      </c>
      <c r="E40" s="65">
        <v>-23.43</v>
      </c>
      <c r="F40" s="66"/>
      <c r="G40" s="63"/>
      <c r="H40" s="67">
        <f t="shared" si="1"/>
        <v>-23.43</v>
      </c>
      <c r="I40" s="68" t="s">
        <v>63</v>
      </c>
      <c r="J40" s="69">
        <f t="shared" si="3"/>
        <v>-4.433045547407868</v>
      </c>
      <c r="K40" s="70">
        <f t="shared" si="2"/>
        <v>-125.61926214180059</v>
      </c>
    </row>
    <row r="41" spans="10:11" ht="12.75">
      <c r="J41" s="71">
        <f>J5</f>
        <v>6.03860981675816</v>
      </c>
      <c r="K41" s="72">
        <f>K5</f>
        <v>-123.10327891187113</v>
      </c>
    </row>
    <row r="42" spans="1:4" ht="12.75">
      <c r="A42" s="73" t="s">
        <v>4</v>
      </c>
      <c r="B42" s="34">
        <f>'Reloj hora solar verdadera'!B2</f>
        <v>43</v>
      </c>
      <c r="C42" s="74">
        <f>'Reloj hora solar verdadera'!C2</f>
        <v>33.46</v>
      </c>
      <c r="D42" s="75">
        <f>B42+C42/60</f>
        <v>43.55766666666667</v>
      </c>
    </row>
    <row r="43" spans="1:4" ht="12.75">
      <c r="A43" s="76" t="s">
        <v>6</v>
      </c>
      <c r="B43" s="77">
        <f>'Reloj hora solar verdadera'!B4</f>
        <v>400</v>
      </c>
      <c r="C43" s="1"/>
      <c r="D43" s="1"/>
    </row>
    <row r="44" spans="1:4" ht="12.75">
      <c r="A44" s="78" t="s">
        <v>8</v>
      </c>
      <c r="B44" s="79">
        <f>B43*SIN(D42*2*PI()/360)</f>
        <v>275.63371871551453</v>
      </c>
      <c r="C44" s="1"/>
      <c r="D44" s="1"/>
    </row>
  </sheetData>
  <sheetProtection selectLockedCells="1" selectUnlockedCells="1"/>
  <mergeCells count="6">
    <mergeCell ref="A1:H1"/>
    <mergeCell ref="J2:K3"/>
    <mergeCell ref="A3:A4"/>
    <mergeCell ref="B3:D3"/>
    <mergeCell ref="E3:H3"/>
    <mergeCell ref="I3:I4"/>
  </mergeCells>
  <printOptions/>
  <pageMargins left="0.3798611111111111" right="0.7479166666666667" top="0.3597222222222222" bottom="0.98402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WinuE</cp:lastModifiedBy>
  <dcterms:modified xsi:type="dcterms:W3CDTF">2009-12-02T12:22:19Z</dcterms:modified>
  <cp:category/>
  <cp:version/>
  <cp:contentType/>
  <cp:contentStatus/>
</cp:coreProperties>
</file>